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08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<sst xmlns="http://schemas.openxmlformats.org/spreadsheetml/2006/main" count="51" uniqueCount="51">
  <si>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</si>
  <si>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</si>
  <si>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</si>
  <si>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</si>
  <si>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</si>
  <si>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</si>
  <si>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</si>
  <si>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</si>
  <si>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</si>
  <si>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 xml:space="preserve">Дотации от других бюджетов бюджетной системы </t>
  </si>
  <si>
    <t>Дотации на выравнивание уровня бюджетной обеспеченности</t>
  </si>
  <si>
    <t>Субвенции от других бюджетов бюджетной системы</t>
  </si>
  <si>
    <t>Наименование показателя</t>
  </si>
  <si>
    <t xml:space="preserve">    тыс. рублей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</si>
  <si>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</si>
  <si>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</si>
  <si>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</si>
  <si>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</si>
  <si>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</si>
  <si>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</si>
  <si>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</si>
  <si>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1 05 03000 01 0000 110</t>
  </si>
  <si>
    <t>1 06 01000 10 0000 110</t>
  </si>
  <si>
    <t>Налог на имущество физических лиц</t>
  </si>
  <si>
    <t>1 06 06000 10 0000 110</t>
  </si>
  <si>
    <t>Земельный налог</t>
  </si>
  <si>
    <t>Государственная пошлина</t>
  </si>
  <si>
    <t>1 08 04000 10 0000 110</t>
  </si>
  <si>
    <t>20201001000000151</t>
  </si>
  <si>
    <t>20203000000000151</t>
  </si>
  <si>
    <t>20203015000000151</t>
  </si>
  <si>
    <t>20204000000000151</t>
  </si>
  <si>
    <t>Иные межбюджетные трансферты</t>
  </si>
  <si>
    <t>20204999100000151</t>
  </si>
  <si>
    <t>Прочие межбюджетные трансферты, передаваемые бюджетам</t>
  </si>
  <si>
    <t>План</t>
  </si>
  <si>
    <t>Факт</t>
  </si>
  <si>
    <t>% исп.</t>
  </si>
  <si>
    <t>Откл.</t>
  </si>
  <si>
    <t>20204014000000151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</si>
  <si>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</si>
  <si>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</si>
  <si>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20705030100000180</t>
  </si>
  <si>
    <t>20202005000000151</t>
  </si>
  <si>
    <t>Субсидия бюджетам сельских поселений наплддержку отрасли культуры</t>
  </si>
  <si>
    <t>1 11 05035 10 0000 120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</si>
  <si>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</si>
  <si>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</si>
  <si>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</si>
  <si>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>1 16 90050 10 0000 140</t>
  </si>
  <si>
    <t xml:space="preserve">Исполнение доходной части   бюджета Ломовского сельского поселения                                                   за 1 квартал 2022 года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</si>
</sst>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" fontId="28" fillId="0" borderId="1">
      <alignment horizontal="center"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5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14" xfId="0" applyFont="1" applyBorder="1" applyAlignment="1">
      <alignment horizontal="left" wrapText="1"/>
    </xf>
    <xf numFmtId="49" fontId="5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44" fillId="0" borderId="1" xfId="33" applyNumberFormat="1" applyFont="1" applyAlignment="1" applyProtection="1">
      <alignment horizontal="left" shrinkToFit="1"/>
      <protection/>
    </xf>
    <xf numFmtId="0" fontId="6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2" fontId="0" fillId="0" borderId="11" xfId="0" applyNumberForma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173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73" fontId="0" fillId="0" borderId="1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3" fontId="3" fillId="0" borderId="15" xfId="0" applyNumberFormat="1" applyFont="1" applyBorder="1" applyAlignment="1">
      <alignment horizontal="center"/>
    </xf>
    <xf numFmtId="173" fontId="3" fillId="0" borderId="16" xfId="0" applyNumberFormat="1" applyFont="1" applyBorder="1" applyAlignment="1">
      <alignment horizontal="center"/>
    </xf>
    <xf numFmtId="173" fontId="0" fillId="0" borderId="15" xfId="0" applyNumberFormat="1" applyFont="1" applyBorder="1" applyAlignment="1">
      <alignment horizontal="center"/>
    </xf>
    <xf numFmtId="173" fontId="0" fillId="0" borderId="17" xfId="0" applyNumberFormat="1" applyFont="1" applyBorder="1" applyAlignment="1">
      <alignment horizontal="center"/>
    </xf>
    <xf numFmtId="173" fontId="0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9">
      <selection activeCell="P14" sqref="P14"/>
    </sheetView>
  </sheetViews>
  <sheetFormatPr defaultColWidth="9.00390625" defaultRowHeight="12.75"/>
  <cols>
    <col min="1" max="1" width="18.125" style="0" customWidth="1"/>
    <col min="5" max="5" width="7.625" style="0" customWidth="1"/>
    <col min="6" max="7" width="9.125" style="0" hidden="1" customWidth="1"/>
    <col min="8" max="8" width="12.125" style="0" customWidth="1"/>
    <col min="9" max="9" width="0.12890625" style="0" customWidth="1"/>
    <col min="10" max="10" width="10.25390625" style="0" customWidth="1"/>
    <col min="11" max="11" width="8.625" style="0" customWidth="1"/>
    <col min="12" max="12" width="7.875" style="0" customWidth="1"/>
  </cols>
  <sheetData>
    <row r="1" spans="4:10" ht="12.75">
      <c r="D1" s="15"/>
      <c r="E1" s="15"/>
      <c r="F1" s="15"/>
      <c r="G1" s="52"/>
      <c r="H1" s="52"/>
      <c r="I1" s="52"/>
      <c r="J1" s="52"/>
    </row>
    <row r="2" spans="1:13" ht="41.25" customHeight="1">
      <c r="A2" s="76" t="s">
        <v>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2:9" ht="14.25">
      <c r="B3" s="2"/>
      <c r="C3" s="2"/>
      <c r="D3" s="2"/>
      <c r="E3" s="2"/>
      <c r="F3" s="2"/>
      <c r="G3" s="2"/>
      <c r="H3" s="2"/>
      <c r="I3" s="2" t="s">
        <v>13</v>
      </c>
    </row>
    <row r="4" spans="1:13" ht="12.75">
      <c r="A4" s="3" t="s">
        <v>0</v>
      </c>
      <c r="B4" s="4" t="s">
        <v>12</v>
      </c>
      <c r="C4" s="5"/>
      <c r="D4" s="5"/>
      <c r="E4" s="5"/>
      <c r="F4" s="5"/>
      <c r="G4" s="5"/>
      <c r="H4" s="5"/>
      <c r="I4" s="6"/>
      <c r="J4" s="3" t="s">
        <v>35</v>
      </c>
      <c r="K4" s="3" t="s">
        <v>36</v>
      </c>
      <c r="L4" s="16" t="s">
        <v>37</v>
      </c>
      <c r="M4" s="19" t="s">
        <v>38</v>
      </c>
    </row>
    <row r="5" spans="1:17" ht="12.75">
      <c r="A5" s="7" t="s">
        <v>19</v>
      </c>
      <c r="B5" s="56" t="s">
        <v>18</v>
      </c>
      <c r="C5" s="57"/>
      <c r="D5" s="57"/>
      <c r="E5" s="57"/>
      <c r="F5" s="57"/>
      <c r="G5" s="57"/>
      <c r="H5" s="57"/>
      <c r="I5" s="58"/>
      <c r="J5" s="21">
        <f>J6+J12</f>
        <v>2632</v>
      </c>
      <c r="K5" s="21">
        <f>K6+K12</f>
        <v>498.4</v>
      </c>
      <c r="L5" s="22">
        <f>K5/J5*100</f>
        <v>18.93617021276596</v>
      </c>
      <c r="M5" s="23">
        <f>K5-J5</f>
        <v>-2133.6</v>
      </c>
      <c r="Q5" s="39"/>
    </row>
    <row r="6" spans="1:13" ht="16.5" customHeight="1">
      <c r="A6" s="8"/>
      <c r="B6" s="11" t="s">
        <v>1</v>
      </c>
      <c r="C6" s="12"/>
      <c r="D6" s="13"/>
      <c r="E6" s="13"/>
      <c r="F6" s="13"/>
      <c r="G6" s="13"/>
      <c r="H6" s="13"/>
      <c r="I6" s="14"/>
      <c r="J6" s="21">
        <f>SUM(J7:J11)</f>
        <v>2432</v>
      </c>
      <c r="K6" s="21">
        <f>SUM(K7:K11)</f>
        <v>451.59999999999997</v>
      </c>
      <c r="L6" s="22">
        <f aca="true" t="shared" si="0" ref="L6:L17">K6/J6*100</f>
        <v>18.56907894736842</v>
      </c>
      <c r="M6" s="23">
        <f aca="true" t="shared" si="1" ref="M6:M16">K6-J6</f>
        <v>-1980.4</v>
      </c>
    </row>
    <row r="7" spans="1:13" ht="19.5" customHeight="1">
      <c r="A7" s="7" t="s">
        <v>20</v>
      </c>
      <c r="B7" s="53" t="s">
        <v>2</v>
      </c>
      <c r="C7" s="54"/>
      <c r="D7" s="54"/>
      <c r="E7" s="54"/>
      <c r="F7" s="54"/>
      <c r="G7" s="54"/>
      <c r="H7" s="54"/>
      <c r="I7" s="55"/>
      <c r="J7" s="28">
        <v>151</v>
      </c>
      <c r="K7" s="24">
        <v>18.8</v>
      </c>
      <c r="L7" s="25">
        <f t="shared" si="0"/>
        <v>12.450331125827816</v>
      </c>
      <c r="M7" s="24">
        <f t="shared" si="1"/>
        <v>-132.2</v>
      </c>
    </row>
    <row r="8" spans="1:13" ht="15.75" customHeight="1">
      <c r="A8" s="7" t="s">
        <v>21</v>
      </c>
      <c r="B8" s="53" t="s">
        <v>15</v>
      </c>
      <c r="C8" s="54"/>
      <c r="D8" s="54"/>
      <c r="E8" s="54"/>
      <c r="F8" s="54"/>
      <c r="G8" s="54"/>
      <c r="H8" s="54"/>
      <c r="I8" s="55"/>
      <c r="J8" s="29">
        <v>531</v>
      </c>
      <c r="K8" s="24">
        <v>77.7</v>
      </c>
      <c r="L8" s="25">
        <f t="shared" si="0"/>
        <v>14.632768361581922</v>
      </c>
      <c r="M8" s="24">
        <f t="shared" si="1"/>
        <v>-453.3</v>
      </c>
    </row>
    <row r="9" spans="1:13" ht="16.5" customHeight="1">
      <c r="A9" s="7" t="s">
        <v>22</v>
      </c>
      <c r="B9" s="53" t="s">
        <v>23</v>
      </c>
      <c r="C9" s="54"/>
      <c r="D9" s="54"/>
      <c r="E9" s="54"/>
      <c r="F9" s="54"/>
      <c r="G9" s="54"/>
      <c r="H9" s="54"/>
      <c r="I9" s="55"/>
      <c r="J9" s="29">
        <v>130</v>
      </c>
      <c r="K9" s="24">
        <v>1.7</v>
      </c>
      <c r="L9" s="25">
        <f t="shared" si="0"/>
        <v>1.3076923076923077</v>
      </c>
      <c r="M9" s="24">
        <f t="shared" si="1"/>
        <v>-128.3</v>
      </c>
    </row>
    <row r="10" spans="1:13" ht="18" customHeight="1">
      <c r="A10" s="7" t="s">
        <v>24</v>
      </c>
      <c r="B10" s="53" t="s">
        <v>25</v>
      </c>
      <c r="C10" s="54"/>
      <c r="D10" s="54"/>
      <c r="E10" s="54"/>
      <c r="F10" s="54"/>
      <c r="G10" s="54"/>
      <c r="H10" s="54"/>
      <c r="I10" s="55"/>
      <c r="J10" s="29">
        <v>1620</v>
      </c>
      <c r="K10" s="36">
        <v>353.4</v>
      </c>
      <c r="L10" s="25">
        <f t="shared" si="0"/>
        <v>21.814814814814813</v>
      </c>
      <c r="M10" s="24">
        <f t="shared" si="1"/>
        <v>-1266.6</v>
      </c>
    </row>
    <row r="11" spans="1:13" ht="15" customHeight="1">
      <c r="A11" s="7" t="s">
        <v>27</v>
      </c>
      <c r="B11" s="53" t="s">
        <v>26</v>
      </c>
      <c r="C11" s="54"/>
      <c r="D11" s="54"/>
      <c r="E11" s="54"/>
      <c r="F11" s="54"/>
      <c r="G11" s="54"/>
      <c r="H11" s="54"/>
      <c r="I11" s="55"/>
      <c r="J11" s="29">
        <v>0</v>
      </c>
      <c r="K11" s="24">
        <v>0</v>
      </c>
      <c r="L11" s="25"/>
      <c r="M11" s="24">
        <f t="shared" si="1"/>
        <v>0</v>
      </c>
    </row>
    <row r="12" spans="1:13" ht="16.5" customHeight="1">
      <c r="A12" s="7"/>
      <c r="B12" s="11" t="s">
        <v>3</v>
      </c>
      <c r="C12" s="12"/>
      <c r="D12" s="13"/>
      <c r="E12" s="13"/>
      <c r="F12" s="13"/>
      <c r="G12" s="13"/>
      <c r="H12" s="13"/>
      <c r="I12" s="14"/>
      <c r="J12" s="21">
        <f>SUM(J13:J15)</f>
        <v>200</v>
      </c>
      <c r="K12" s="23">
        <f>SUM(K13:K15)</f>
        <v>46.8</v>
      </c>
      <c r="L12" s="22">
        <f t="shared" si="0"/>
        <v>23.4</v>
      </c>
      <c r="M12" s="23">
        <f t="shared" si="1"/>
        <v>-153.2</v>
      </c>
    </row>
    <row r="13" spans="1:13" ht="45" customHeight="1">
      <c r="A13" s="7" t="s">
        <v>45</v>
      </c>
      <c r="B13" s="53" t="s">
        <v>14</v>
      </c>
      <c r="C13" s="54"/>
      <c r="D13" s="54"/>
      <c r="E13" s="54"/>
      <c r="F13" s="54"/>
      <c r="G13" s="54"/>
      <c r="H13" s="54"/>
      <c r="I13" s="55"/>
      <c r="J13" s="37">
        <v>200</v>
      </c>
      <c r="K13" s="36">
        <v>46.8</v>
      </c>
      <c r="L13" s="25">
        <f t="shared" si="0"/>
        <v>23.4</v>
      </c>
      <c r="M13" s="24">
        <f t="shared" si="1"/>
        <v>-153.2</v>
      </c>
    </row>
    <row r="14" spans="1:13" ht="57.75" customHeight="1">
      <c r="A14" s="7" t="s">
        <v>47</v>
      </c>
      <c r="B14" s="53" t="s">
        <v>46</v>
      </c>
      <c r="C14" s="54"/>
      <c r="D14" s="54"/>
      <c r="E14" s="54"/>
      <c r="F14" s="54"/>
      <c r="G14" s="54"/>
      <c r="H14" s="54"/>
      <c r="I14" s="35"/>
      <c r="J14" s="37">
        <v>0</v>
      </c>
      <c r="K14" s="36"/>
      <c r="L14" s="25" t="e">
        <f>K14/J14*100</f>
        <v>#DIV/0!</v>
      </c>
      <c r="M14" s="36">
        <f>K14-J14</f>
        <v>0</v>
      </c>
    </row>
    <row r="15" spans="1:13" ht="36.75" customHeight="1">
      <c r="A15" s="7" t="s">
        <v>49</v>
      </c>
      <c r="B15" s="53" t="s">
        <v>48</v>
      </c>
      <c r="C15" s="54"/>
      <c r="D15" s="54"/>
      <c r="E15" s="54"/>
      <c r="F15" s="54"/>
      <c r="G15" s="54"/>
      <c r="H15" s="54"/>
      <c r="I15" s="55"/>
      <c r="J15" s="37">
        <v>0</v>
      </c>
      <c r="K15" s="24"/>
      <c r="L15" s="25" t="e">
        <f>K15/J15*100</f>
        <v>#DIV/0!</v>
      </c>
      <c r="M15" s="24">
        <f t="shared" si="1"/>
        <v>0</v>
      </c>
    </row>
    <row r="16" spans="1:13" ht="17.25" customHeight="1">
      <c r="A16" s="7" t="s">
        <v>5</v>
      </c>
      <c r="B16" s="56" t="s">
        <v>4</v>
      </c>
      <c r="C16" s="57"/>
      <c r="D16" s="57"/>
      <c r="E16" s="57"/>
      <c r="F16" s="57"/>
      <c r="G16" s="57"/>
      <c r="H16" s="57"/>
      <c r="I16" s="58"/>
      <c r="J16" s="21">
        <f>SUM(J17)</f>
        <v>1158.5</v>
      </c>
      <c r="K16" s="21">
        <f>SUM(K17)</f>
        <v>364.1</v>
      </c>
      <c r="L16" s="22">
        <f t="shared" si="0"/>
        <v>31.428571428571427</v>
      </c>
      <c r="M16" s="23">
        <f t="shared" si="1"/>
        <v>-794.4</v>
      </c>
    </row>
    <row r="17" spans="1:13" ht="13.5" customHeight="1">
      <c r="A17" s="62" t="s">
        <v>7</v>
      </c>
      <c r="B17" s="67" t="s">
        <v>17</v>
      </c>
      <c r="C17" s="68"/>
      <c r="D17" s="68"/>
      <c r="E17" s="68"/>
      <c r="F17" s="68"/>
      <c r="G17" s="68"/>
      <c r="H17" s="68"/>
      <c r="I17" s="69"/>
      <c r="J17" s="77">
        <f>J20+J24+J27</f>
        <v>1158.5</v>
      </c>
      <c r="K17" s="42">
        <f>K20+K24+K27</f>
        <v>364.1</v>
      </c>
      <c r="L17" s="49">
        <f t="shared" si="0"/>
        <v>31.428571428571427</v>
      </c>
      <c r="M17" s="42">
        <f>K17-J17</f>
        <v>-794.4</v>
      </c>
    </row>
    <row r="18" spans="1:13" ht="0.75" customHeight="1">
      <c r="A18" s="64"/>
      <c r="B18" s="70"/>
      <c r="C18" s="71"/>
      <c r="D18" s="71"/>
      <c r="E18" s="71"/>
      <c r="F18" s="71"/>
      <c r="G18" s="71"/>
      <c r="H18" s="71"/>
      <c r="I18" s="72"/>
      <c r="J18" s="78"/>
      <c r="K18" s="43"/>
      <c r="L18" s="50"/>
      <c r="M18" s="43"/>
    </row>
    <row r="19" spans="1:13" ht="10.5" customHeight="1">
      <c r="A19" s="63"/>
      <c r="B19" s="73"/>
      <c r="C19" s="74"/>
      <c r="D19" s="74"/>
      <c r="E19" s="74"/>
      <c r="F19" s="74"/>
      <c r="G19" s="74"/>
      <c r="H19" s="74"/>
      <c r="I19" s="75"/>
      <c r="J19" s="79"/>
      <c r="K19" s="44"/>
      <c r="L19" s="51"/>
      <c r="M19" s="44"/>
    </row>
    <row r="20" spans="1:13" ht="12.75">
      <c r="A20" s="62" t="s">
        <v>8</v>
      </c>
      <c r="B20" s="82" t="s">
        <v>9</v>
      </c>
      <c r="C20" s="83"/>
      <c r="D20" s="83"/>
      <c r="E20" s="83"/>
      <c r="F20" s="83"/>
      <c r="G20" s="83"/>
      <c r="H20" s="83"/>
      <c r="I20" s="84"/>
      <c r="J20" s="65">
        <f>SUM(J22+J23)</f>
        <v>445.8</v>
      </c>
      <c r="K20" s="65">
        <f>SUM(K22+K23)</f>
        <v>185.9</v>
      </c>
      <c r="L20" s="47">
        <v>0</v>
      </c>
      <c r="M20" s="45">
        <f>K20-J20</f>
        <v>-259.9</v>
      </c>
    </row>
    <row r="21" spans="1:13" ht="12.75">
      <c r="A21" s="63"/>
      <c r="B21" s="85"/>
      <c r="C21" s="86"/>
      <c r="D21" s="86"/>
      <c r="E21" s="86"/>
      <c r="F21" s="86"/>
      <c r="G21" s="86"/>
      <c r="H21" s="86"/>
      <c r="I21" s="87"/>
      <c r="J21" s="66"/>
      <c r="K21" s="66"/>
      <c r="L21" s="48"/>
      <c r="M21" s="46"/>
    </row>
    <row r="22" spans="1:13" ht="24" customHeight="1">
      <c r="A22" s="7" t="s">
        <v>28</v>
      </c>
      <c r="B22" s="88" t="s">
        <v>10</v>
      </c>
      <c r="C22" s="89"/>
      <c r="D22" s="89"/>
      <c r="E22" s="89"/>
      <c r="F22" s="89"/>
      <c r="G22" s="89"/>
      <c r="H22" s="89"/>
      <c r="I22" s="17"/>
      <c r="J22" s="28">
        <v>445.8</v>
      </c>
      <c r="K22" s="24">
        <v>185.9</v>
      </c>
      <c r="L22" s="26">
        <v>0</v>
      </c>
      <c r="M22" s="24">
        <f>K22-J22</f>
        <v>-259.9</v>
      </c>
    </row>
    <row r="23" spans="1:13" ht="27" customHeight="1">
      <c r="A23" s="7" t="s">
        <v>43</v>
      </c>
      <c r="B23" s="88" t="s">
        <v>44</v>
      </c>
      <c r="C23" s="89"/>
      <c r="D23" s="89"/>
      <c r="E23" s="89"/>
      <c r="F23" s="89"/>
      <c r="G23" s="89"/>
      <c r="H23" s="89"/>
      <c r="I23" s="17"/>
      <c r="J23" s="30"/>
      <c r="K23" s="20"/>
      <c r="L23" s="26"/>
      <c r="M23" s="24">
        <f>K23-J23</f>
        <v>0</v>
      </c>
    </row>
    <row r="24" spans="1:13" ht="12.75">
      <c r="A24" s="62" t="s">
        <v>29</v>
      </c>
      <c r="B24" s="82" t="s">
        <v>11</v>
      </c>
      <c r="C24" s="83"/>
      <c r="D24" s="83"/>
      <c r="E24" s="83"/>
      <c r="F24" s="83"/>
      <c r="G24" s="83"/>
      <c r="H24" s="83"/>
      <c r="I24" s="84"/>
      <c r="J24" s="65">
        <f>J26</f>
        <v>162.3</v>
      </c>
      <c r="K24" s="65">
        <f>SUM(K26:K26)</f>
        <v>40.6</v>
      </c>
      <c r="L24" s="47">
        <f>K24/J24*100</f>
        <v>25.01540357362908</v>
      </c>
      <c r="M24" s="45">
        <f>K24-J24</f>
        <v>-121.70000000000002</v>
      </c>
    </row>
    <row r="25" spans="1:13" ht="16.5" customHeight="1">
      <c r="A25" s="63"/>
      <c r="B25" s="85"/>
      <c r="C25" s="86"/>
      <c r="D25" s="86"/>
      <c r="E25" s="86"/>
      <c r="F25" s="86"/>
      <c r="G25" s="86"/>
      <c r="H25" s="86"/>
      <c r="I25" s="87"/>
      <c r="J25" s="66"/>
      <c r="K25" s="66"/>
      <c r="L25" s="48"/>
      <c r="M25" s="46"/>
    </row>
    <row r="26" spans="1:13" ht="33.75" customHeight="1">
      <c r="A26" s="9" t="s">
        <v>30</v>
      </c>
      <c r="B26" s="53" t="s">
        <v>16</v>
      </c>
      <c r="C26" s="54"/>
      <c r="D26" s="54"/>
      <c r="E26" s="54"/>
      <c r="F26" s="54"/>
      <c r="G26" s="54"/>
      <c r="H26" s="54"/>
      <c r="I26" s="55"/>
      <c r="J26" s="29">
        <v>162.3</v>
      </c>
      <c r="K26" s="24">
        <v>40.6</v>
      </c>
      <c r="L26" s="26">
        <f aca="true" t="shared" si="2" ref="L26:L31">K26/J26*100</f>
        <v>25.01540357362908</v>
      </c>
      <c r="M26" s="24">
        <f aca="true" t="shared" si="3" ref="M26:M31">K26-J26</f>
        <v>-121.70000000000002</v>
      </c>
    </row>
    <row r="27" spans="1:13" ht="16.5" customHeight="1">
      <c r="A27" s="18" t="s">
        <v>31</v>
      </c>
      <c r="B27" s="59" t="s">
        <v>32</v>
      </c>
      <c r="C27" s="60"/>
      <c r="D27" s="60"/>
      <c r="E27" s="60"/>
      <c r="F27" s="60"/>
      <c r="G27" s="60"/>
      <c r="H27" s="60"/>
      <c r="I27" s="61"/>
      <c r="J27" s="31">
        <f>J28+J29</f>
        <v>550.4</v>
      </c>
      <c r="K27" s="38">
        <f>K28+K29</f>
        <v>137.6</v>
      </c>
      <c r="L27" s="22">
        <f t="shared" si="2"/>
        <v>25</v>
      </c>
      <c r="M27" s="23">
        <f t="shared" si="3"/>
        <v>-412.79999999999995</v>
      </c>
    </row>
    <row r="28" spans="1:13" ht="45.75" customHeight="1">
      <c r="A28" s="18" t="s">
        <v>39</v>
      </c>
      <c r="B28" s="90" t="s">
        <v>40</v>
      </c>
      <c r="C28" s="91"/>
      <c r="D28" s="91"/>
      <c r="E28" s="91"/>
      <c r="F28" s="91"/>
      <c r="G28" s="91"/>
      <c r="H28" s="91"/>
      <c r="I28" s="27"/>
      <c r="J28" s="32">
        <v>550.4</v>
      </c>
      <c r="K28" s="40">
        <v>137.6</v>
      </c>
      <c r="L28" s="22">
        <f t="shared" si="2"/>
        <v>25</v>
      </c>
      <c r="M28" s="23">
        <f t="shared" si="3"/>
        <v>-412.79999999999995</v>
      </c>
    </row>
    <row r="29" spans="1:13" ht="22.5" customHeight="1">
      <c r="A29" s="7" t="s">
        <v>33</v>
      </c>
      <c r="B29" s="53" t="s">
        <v>34</v>
      </c>
      <c r="C29" s="54"/>
      <c r="D29" s="54"/>
      <c r="E29" s="54"/>
      <c r="F29" s="54"/>
      <c r="G29" s="54"/>
      <c r="H29" s="54"/>
      <c r="I29" s="55"/>
      <c r="J29" s="29">
        <v>0</v>
      </c>
      <c r="K29" s="24">
        <v>0</v>
      </c>
      <c r="L29" s="26" t="e">
        <f>K29/J29*100</f>
        <v>#DIV/0!</v>
      </c>
      <c r="M29" s="24">
        <f t="shared" si="3"/>
        <v>0</v>
      </c>
    </row>
    <row r="30" spans="1:13" ht="22.5" customHeight="1">
      <c r="A30" s="33" t="s">
        <v>42</v>
      </c>
      <c r="B30" s="80" t="s">
        <v>41</v>
      </c>
      <c r="C30" s="81"/>
      <c r="D30" s="81"/>
      <c r="E30" s="81"/>
      <c r="F30" s="81"/>
      <c r="G30" s="81"/>
      <c r="H30" s="81"/>
      <c r="I30" s="34"/>
      <c r="J30" s="31">
        <v>0</v>
      </c>
      <c r="K30" s="23">
        <v>0</v>
      </c>
      <c r="L30" s="22">
        <v>0</v>
      </c>
      <c r="M30" s="23">
        <f t="shared" si="3"/>
        <v>0</v>
      </c>
    </row>
    <row r="31" spans="1:13" ht="15.75" customHeight="1">
      <c r="A31" s="10"/>
      <c r="B31" s="12" t="s">
        <v>6</v>
      </c>
      <c r="C31" s="13"/>
      <c r="D31" s="13"/>
      <c r="E31" s="13"/>
      <c r="F31" s="13"/>
      <c r="G31" s="13"/>
      <c r="H31" s="13"/>
      <c r="I31" s="14"/>
      <c r="J31" s="21">
        <f>J5+J16+J30</f>
        <v>3790.5</v>
      </c>
      <c r="K31" s="41">
        <f>K5+K16+K30</f>
        <v>862.5</v>
      </c>
      <c r="L31" s="22">
        <f t="shared" si="2"/>
        <v>22.754254056193115</v>
      </c>
      <c r="M31" s="23">
        <f t="shared" si="3"/>
        <v>-2928</v>
      </c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</sheetData>
  <sheetProtection/>
  <mergeCells count="37">
    <mergeCell ref="B30:H30"/>
    <mergeCell ref="K17:K19"/>
    <mergeCell ref="K20:K21"/>
    <mergeCell ref="B24:I25"/>
    <mergeCell ref="K24:K25"/>
    <mergeCell ref="B20:I21"/>
    <mergeCell ref="B23:H23"/>
    <mergeCell ref="B29:I29"/>
    <mergeCell ref="B22:H22"/>
    <mergeCell ref="B28:H28"/>
    <mergeCell ref="A2:M2"/>
    <mergeCell ref="J17:J19"/>
    <mergeCell ref="A24:A25"/>
    <mergeCell ref="J24:J25"/>
    <mergeCell ref="B8:I8"/>
    <mergeCell ref="B13:I13"/>
    <mergeCell ref="M24:M25"/>
    <mergeCell ref="B7:I7"/>
    <mergeCell ref="B27:I27"/>
    <mergeCell ref="A20:A21"/>
    <mergeCell ref="A17:A19"/>
    <mergeCell ref="J20:J21"/>
    <mergeCell ref="B17:I19"/>
    <mergeCell ref="B15:I15"/>
    <mergeCell ref="B26:I26"/>
    <mergeCell ref="B16:I16"/>
    <mergeCell ref="B14:H14"/>
    <mergeCell ref="M17:M19"/>
    <mergeCell ref="M20:M21"/>
    <mergeCell ref="L24:L25"/>
    <mergeCell ref="L17:L19"/>
    <mergeCell ref="L20:L21"/>
    <mergeCell ref="G1:J1"/>
    <mergeCell ref="B11:I11"/>
    <mergeCell ref="B10:I10"/>
    <mergeCell ref="B5:I5"/>
    <mergeCell ref="B9:I9"/>
  </mergeCells>
  <printOptions/>
  <pageMargins left="0.3937007874015748" right="0" top="0.1968503937007874" bottom="0.1968503937007874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user</cp:lastModifiedBy>
  <cp:lastPrinted>2017-03-29T16:40:48Z</cp:lastPrinted>
  <dcterms:created xsi:type="dcterms:W3CDTF">2005-12-15T15:39:35Z</dcterms:created>
  <dcterms:modified xsi:type="dcterms:W3CDTF">2023-04-12T13:28:57Z</dcterms:modified>
  <cp:category/>
  <cp:version/>
  <cp:contentType/>
  <cp:contentStatus/>
</cp:coreProperties>
</file>